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firstSheet="1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K7" i="1"/>
  <c r="J7" i="1"/>
  <c r="I7" i="1"/>
  <c r="L6" i="1"/>
  <c r="J6" i="1"/>
  <c r="K6" i="1"/>
  <c r="F6" i="4"/>
  <c r="C6" i="4"/>
  <c r="F17" i="3"/>
  <c r="F14" i="3"/>
  <c r="F13" i="3"/>
  <c r="F11" i="3"/>
  <c r="F9" i="3"/>
  <c r="F7" i="3"/>
  <c r="F6" i="3"/>
  <c r="C6" i="3"/>
  <c r="J15" i="2"/>
  <c r="L14" i="2"/>
  <c r="J14" i="2"/>
  <c r="J13" i="2"/>
  <c r="L9" i="2"/>
  <c r="J9" i="2"/>
  <c r="J8" i="2"/>
  <c r="J7" i="2"/>
  <c r="J6" i="2"/>
</calcChain>
</file>

<file path=xl/sharedStrings.xml><?xml version="1.0" encoding="utf-8"?>
<sst xmlns="http://schemas.openxmlformats.org/spreadsheetml/2006/main" count="182" uniqueCount="100">
  <si>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</si>
  <si>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</si>
  <si>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</si>
  <si>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</si>
  <si>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</si>
  <si>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</si>
  <si>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</si>
  <si>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</si>
  <si>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</si>
  <si>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</si>
  <si>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</si>
  <si>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</si>
  <si>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</si>
  <si>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2023年重庆市政府一般债券（三期）</t>
  </si>
  <si>
    <t>2371090</t>
  </si>
  <si>
    <t>一般债券</t>
  </si>
  <si>
    <t>2023</t>
  </si>
  <si>
    <t>2.58</t>
  </si>
  <si>
    <t>5年</t>
  </si>
  <si>
    <t>2024年重庆市政府一般债券（一期）</t>
  </si>
  <si>
    <t>2022</t>
  </si>
  <si>
    <t>2024年重庆市政府一般债券（三期）</t>
  </si>
  <si>
    <t>2.4</t>
  </si>
  <si>
    <t>注：本表由使用债券资金的部门不迟于每年6月底前公开，反映截至上年末一般债券及项目信息。</t>
  </si>
  <si>
    <t>2023年--2024年末渝北区发行的新增地方政府专项债券情况表</t>
  </si>
  <si>
    <t>债券项目资产类型</t>
  </si>
  <si>
    <t>已取得项目收益</t>
  </si>
  <si>
    <t>2023年重庆市政府专项债券（二期）</t>
  </si>
  <si>
    <t>173994</t>
  </si>
  <si>
    <t>其他领域专项债券</t>
  </si>
  <si>
    <t>3.21</t>
  </si>
  <si>
    <t>15年</t>
  </si>
  <si>
    <t>市政和产业园区基础设施，生态环保</t>
  </si>
  <si>
    <t>2023年重庆市政府专项债券（二十一期）</t>
  </si>
  <si>
    <t>2305743</t>
  </si>
  <si>
    <t>2.73</t>
  </si>
  <si>
    <t>10年</t>
  </si>
  <si>
    <t>市政和产业园区基础设施</t>
  </si>
  <si>
    <t>2023年重庆市政府专项债券（三十四期）</t>
  </si>
  <si>
    <t>198836</t>
  </si>
  <si>
    <t>2.91</t>
  </si>
  <si>
    <t>市政和产业园区基础设施，社会事业，保障性安居工程及城市更新</t>
  </si>
  <si>
    <t>2024年重庆市政府专项债券（十二期）</t>
  </si>
  <si>
    <t>2.32</t>
  </si>
  <si>
    <t>保障性安居工程及城市更新，市政和产业园区基础设施</t>
  </si>
  <si>
    <t>2024年重庆市政府专项债券（十三期）</t>
  </si>
  <si>
    <t>2.34</t>
  </si>
  <si>
    <t>20年</t>
  </si>
  <si>
    <t>2024年重庆市政府专项债券（十四期）</t>
  </si>
  <si>
    <t>30年</t>
  </si>
  <si>
    <t>2024年重庆市政府专项债券（十七期）</t>
  </si>
  <si>
    <t>7年</t>
  </si>
  <si>
    <t>2024年重庆市政府专项债券（十九期）</t>
  </si>
  <si>
    <t>2.2</t>
  </si>
  <si>
    <t>2024年重庆市政府专项债券（二十期）</t>
  </si>
  <si>
    <t>2.26</t>
  </si>
  <si>
    <t>2024年重庆市政府专项债券（二十一期）</t>
  </si>
  <si>
    <t>2.27</t>
  </si>
  <si>
    <t>2024年重庆市政府专项债券（二十四期）</t>
  </si>
  <si>
    <t>2.28</t>
  </si>
  <si>
    <t>2024年重庆市政府专项债券（二十五期）</t>
  </si>
  <si>
    <t>2.37</t>
  </si>
  <si>
    <t>社会事业</t>
  </si>
  <si>
    <t>2024年重庆市政府专项债券（二十六期）</t>
  </si>
  <si>
    <t>2.36</t>
  </si>
  <si>
    <t>保障性安居工程及城市更新</t>
  </si>
  <si>
    <t>注：本表由使用债券资金的部门不迟于每年6月底前公开，反映截至上年末专项债券及项目信息。</t>
  </si>
  <si>
    <t>2023年--2024年末渝北区发行的新增地方政府一般债券资金收支情况表</t>
  </si>
  <si>
    <t>序号</t>
  </si>
  <si>
    <t>金额</t>
  </si>
  <si>
    <t>支出功能分类</t>
  </si>
  <si>
    <t>合计</t>
  </si>
  <si>
    <t>205教育支出</t>
  </si>
  <si>
    <t>210卫生健康支出</t>
  </si>
  <si>
    <t>eb2df5511134b2f5dcd948020dc374c5</t>
  </si>
  <si>
    <t>213农林水支出</t>
  </si>
  <si>
    <t>213</t>
  </si>
  <si>
    <t>214交通运输支出</t>
  </si>
  <si>
    <t>214</t>
  </si>
  <si>
    <t>9b8d146b61348b1fed7872de3c062fb8</t>
  </si>
  <si>
    <t>205</t>
  </si>
  <si>
    <t>a80af98671348c4baf6038c105f16c1a</t>
  </si>
  <si>
    <t>210</t>
  </si>
  <si>
    <t>211节能环保支出</t>
  </si>
  <si>
    <t>2023年--2024年末渝北区发行的新增地方政府专项债券资金收支情况表</t>
  </si>
  <si>
    <t>2023年--2024年末新增专项债券资金收入</t>
  </si>
  <si>
    <t>2023年--2024年末新增专项债券资金安排的支出</t>
  </si>
  <si>
    <t>94df063d9134892cf674aa4daff10bf7</t>
  </si>
  <si>
    <t>229其他支出</t>
  </si>
  <si>
    <t>145877627134892cf6e9afbfbc221006</t>
  </si>
  <si>
    <t>58cf35ab11348abc10456b1a723b39a7</t>
  </si>
  <si>
    <t>229</t>
  </si>
  <si>
    <t>e716dd1be1348b1ede84fc20d126eb34</t>
  </si>
  <si>
    <t>6baf915a01348b1ee535fd4553a44bd4</t>
  </si>
  <si>
    <t>8a62184dc134b039d94f05d2921be283</t>
  </si>
  <si>
    <t>076150f4a134b2938d559277bc39df10</t>
  </si>
  <si>
    <t>7年</t>
    <phoneticPr fontId="7" type="noConversion"/>
  </si>
  <si>
    <t>2023年--2024年末渝北区发行的新增地方政府一般债券情况表</t>
    <phoneticPr fontId="7" type="noConversion"/>
  </si>
  <si>
    <t>2023年--2024年末新增一般债券资金收入</t>
    <phoneticPr fontId="7" type="noConversion"/>
  </si>
  <si>
    <t>2023年--2024年末新增一般债券资金安排的支出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</si>
</sst>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0"/>
  </numFmts>
  <fonts count="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5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6" fillId="0" borderId="0" xfId="0" applyNumberFormat="1" applyFont="1" applyFill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176" fontId="0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pane xSplit="1" ySplit="5" topLeftCell="B6" activePane="bottomRight" state="frozen"/>
      <selection pane="topRight"/>
      <selection pane="bottomLeft"/>
      <selection pane="bottomRight" activeCell="I11" sqref="I11"/>
    </sheetView>
  </sheetViews>
  <sheetFormatPr defaultColWidth="10" defaultRowHeight="13.5"/>
  <cols>
    <col min="1" max="1" width="21" style="44" customWidth="1"/>
    <col min="2" max="2" width="15.125" style="44" customWidth="1"/>
    <col min="3" max="3" width="14.625" style="44" customWidth="1"/>
    <col min="4" max="4" width="12.125" style="44" customWidth="1"/>
    <col min="5" max="5" width="9" style="44" hidden="1"/>
    <col min="6" max="6" width="15.875" style="44" customWidth="1"/>
    <col min="7" max="7" width="10.125" style="44" customWidth="1"/>
    <col min="8" max="8" width="9.375" style="44" customWidth="1"/>
    <col min="9" max="9" width="15.625" style="44" customWidth="1"/>
    <col min="10" max="10" width="13.25" style="44" customWidth="1"/>
    <col min="11" max="11" width="13.5" style="44" customWidth="1"/>
    <col min="12" max="12" width="12.625" style="44" customWidth="1"/>
    <col min="13" max="13" width="9.75" style="44" customWidth="1"/>
    <col min="14" max="16384" width="10" style="44"/>
  </cols>
  <sheetData>
    <row r="1" spans="1:13">
      <c r="A1" s="43"/>
    </row>
    <row r="2" spans="1:13" ht="27.95" customHeight="1">
      <c r="A2" s="49" t="s">
        <v>97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4.25" customHeight="1">
      <c r="A3" s="43"/>
      <c r="B3" s="43"/>
      <c r="C3" s="43"/>
      <c r="D3" s="43"/>
      <c r="F3" s="43"/>
      <c r="G3" s="43"/>
      <c r="H3" s="43"/>
      <c r="J3" s="43"/>
      <c r="K3" s="43"/>
      <c r="L3" s="43"/>
      <c r="M3" s="43" t="s">
        <v>0</v>
      </c>
    </row>
    <row r="4" spans="1:13" ht="34.5" customHeight="1">
      <c r="A4" s="40"/>
      <c r="B4" s="51" t="s">
        <v>1</v>
      </c>
      <c r="C4" s="51"/>
      <c r="D4" s="51"/>
      <c r="E4" s="51"/>
      <c r="F4" s="51"/>
      <c r="G4" s="51"/>
      <c r="H4" s="52"/>
      <c r="I4" s="53" t="s">
        <v>2</v>
      </c>
      <c r="J4" s="52"/>
      <c r="K4" s="53" t="s">
        <v>3</v>
      </c>
      <c r="L4" s="52"/>
      <c r="M4" s="53" t="s">
        <v>4</v>
      </c>
    </row>
    <row r="5" spans="1:13" ht="53.25" customHeight="1">
      <c r="A5" s="41" t="s">
        <v>5</v>
      </c>
      <c r="B5" s="41" t="s">
        <v>6</v>
      </c>
      <c r="C5" s="41" t="s">
        <v>7</v>
      </c>
      <c r="D5" s="41" t="s">
        <v>8</v>
      </c>
      <c r="E5" s="42"/>
      <c r="F5" s="41" t="s">
        <v>9</v>
      </c>
      <c r="G5" s="41" t="s">
        <v>10</v>
      </c>
      <c r="H5" s="41" t="s">
        <v>11</v>
      </c>
      <c r="I5" s="45"/>
      <c r="J5" s="41" t="s">
        <v>12</v>
      </c>
      <c r="K5" s="45"/>
      <c r="L5" s="41" t="s">
        <v>12</v>
      </c>
      <c r="M5" s="55"/>
    </row>
    <row r="6" spans="1:13" ht="42" customHeight="1">
      <c r="A6" s="35" t="s">
        <v>13</v>
      </c>
      <c r="B6" s="36" t="s">
        <v>14</v>
      </c>
      <c r="C6" s="36" t="s">
        <v>15</v>
      </c>
      <c r="D6" s="37">
        <v>2.75</v>
      </c>
      <c r="E6" s="38" t="s">
        <v>16</v>
      </c>
      <c r="F6" s="39">
        <v>45177</v>
      </c>
      <c r="G6" s="36" t="s">
        <v>17</v>
      </c>
      <c r="H6" s="36" t="s">
        <v>18</v>
      </c>
      <c r="I6" s="37">
        <v>22.81</v>
      </c>
      <c r="J6" s="46">
        <f>1+0.18+0.15+0.14+0.12+0.05+0.08+0.1+0.24+1.21+0.65+0.13+0.33+0.34+0.6</f>
        <v>5.3199999999999994</v>
      </c>
      <c r="K6" s="42">
        <f>2.38+0.08+0.15+0.14+0.05+0.12+0.21+3.74+0.46+2.9+1.39+1.6+2.83+3+1.17</f>
        <v>20.22</v>
      </c>
      <c r="L6" s="46">
        <f>1+0.18+0.15+0.14+0.12+0.05+0.08+0.1+0.24+1.21+0.65+0.13+0.33+0.34+0.6</f>
        <v>5.3199999999999994</v>
      </c>
      <c r="M6" s="47"/>
    </row>
    <row r="7" spans="1:13" ht="42" customHeight="1">
      <c r="A7" s="35" t="s">
        <v>19</v>
      </c>
      <c r="B7" s="36">
        <v>231921</v>
      </c>
      <c r="C7" s="36" t="s">
        <v>15</v>
      </c>
      <c r="D7" s="37">
        <v>0.8</v>
      </c>
      <c r="E7" s="38" t="s">
        <v>20</v>
      </c>
      <c r="F7" s="39">
        <v>45512</v>
      </c>
      <c r="G7" s="36">
        <v>2.0299999999999998</v>
      </c>
      <c r="H7" s="36" t="s">
        <v>96</v>
      </c>
      <c r="I7" s="37">
        <f>0.61+0.21+0.12+8.5+0.46+0.31+0.38+0.23+1.17</f>
        <v>11.990000000000002</v>
      </c>
      <c r="J7" s="37">
        <f>0.13+0.05+0.02+0.5+0.24+0.15+0.14+0.12+0.6</f>
        <v>1.9500000000000002</v>
      </c>
      <c r="K7" s="37">
        <f>0.17+0.21+0.12+3+0.46+0.15+0.14+0.12+1.18</f>
        <v>5.55</v>
      </c>
      <c r="L7" s="37">
        <v>1.95</v>
      </c>
      <c r="M7" s="47"/>
    </row>
    <row r="8" spans="1:13" ht="42" customHeight="1">
      <c r="A8" s="35" t="s">
        <v>21</v>
      </c>
      <c r="B8" s="36">
        <v>199018</v>
      </c>
      <c r="C8" s="36" t="s">
        <v>15</v>
      </c>
      <c r="D8" s="37">
        <v>1.62</v>
      </c>
      <c r="E8" s="38" t="s">
        <v>20</v>
      </c>
      <c r="F8" s="39">
        <v>45587</v>
      </c>
      <c r="G8" s="36">
        <v>2.06</v>
      </c>
      <c r="H8" s="36" t="s">
        <v>96</v>
      </c>
      <c r="I8" s="37">
        <v>15.76</v>
      </c>
      <c r="J8" s="37">
        <f>0.13+0.05+0.04+0.01+0.02+0.5+0.18+0.24+0.15+0.12+1.21+0.6</f>
        <v>3.25</v>
      </c>
      <c r="K8" s="37">
        <f>0.17+0.21+0.18+0.4+0.12+3+0.08+0.46+0.15+2.9+1.18</f>
        <v>8.85</v>
      </c>
      <c r="L8" s="37">
        <v>3.25</v>
      </c>
      <c r="M8" s="47"/>
    </row>
    <row r="9" spans="1:13" ht="27.75" customHeight="1">
      <c r="A9" s="54" t="s">
        <v>23</v>
      </c>
      <c r="B9" s="54"/>
      <c r="C9" s="54"/>
      <c r="D9" s="54"/>
      <c r="E9" s="54"/>
      <c r="F9" s="54"/>
      <c r="G9" s="54"/>
      <c r="H9" s="54"/>
      <c r="I9" s="54"/>
    </row>
    <row r="10" spans="1:13">
      <c r="I10" s="48"/>
    </row>
  </sheetData>
  <mergeCells count="6">
    <mergeCell ref="A2:M2"/>
    <mergeCell ref="B4:H4"/>
    <mergeCell ref="I4:J4"/>
    <mergeCell ref="K4:L4"/>
    <mergeCell ref="A9:I9"/>
    <mergeCell ref="M4:M5"/>
  </mergeCells>
  <phoneticPr fontId="7" type="noConversion"/>
  <pageMargins left="0.39300000667571999" right="0.39300000667571999" top="0.39300000667571999" bottom="0.39300000667571999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="90" zoomScaleNormal="90" workbookViewId="0">
      <pane xSplit="1" ySplit="5" topLeftCell="B6" activePane="bottomRight" state="frozen"/>
      <selection pane="topRight"/>
      <selection pane="bottomLeft"/>
      <selection pane="bottomRight" activeCell="K11" sqref="K11"/>
    </sheetView>
  </sheetViews>
  <sheetFormatPr defaultColWidth="10" defaultRowHeight="13.5"/>
  <cols>
    <col min="1" max="1" width="25.875" style="19" customWidth="1"/>
    <col min="2" max="2" width="12.375" style="19" customWidth="1"/>
    <col min="3" max="3" width="19.375" style="19" customWidth="1"/>
    <col min="4" max="4" width="13.375" style="19" customWidth="1"/>
    <col min="5" max="5" width="14.375" style="19" customWidth="1"/>
    <col min="6" max="6" width="11" style="19" customWidth="1"/>
    <col min="7" max="7" width="10" style="19" customWidth="1"/>
    <col min="8" max="8" width="36.25" style="19" customWidth="1"/>
    <col min="9" max="9" width="11.75" style="19" customWidth="1"/>
    <col min="10" max="10" width="13.25" style="19" customWidth="1"/>
    <col min="11" max="11" width="13.125" style="19" customWidth="1"/>
    <col min="12" max="12" width="12.875" style="19" customWidth="1"/>
    <col min="13" max="13" width="12" style="19" customWidth="1"/>
    <col min="14" max="14" width="9.75" style="19" customWidth="1"/>
    <col min="15" max="16384" width="10" style="19"/>
  </cols>
  <sheetData>
    <row r="1" spans="1:14" s="16" customFormat="1" ht="14.25" customHeight="1">
      <c r="A1" s="20"/>
    </row>
    <row r="2" spans="1:14" s="16" customFormat="1" ht="27.95" customHeight="1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16" customFormat="1" ht="14.25" customHeight="1">
      <c r="A3" s="20"/>
      <c r="B3" s="20"/>
      <c r="C3" s="20"/>
      <c r="D3" s="20"/>
      <c r="E3" s="20"/>
      <c r="F3" s="20"/>
      <c r="G3" s="20"/>
      <c r="J3" s="20"/>
      <c r="K3" s="20"/>
      <c r="L3" s="20"/>
      <c r="N3" s="20" t="s">
        <v>0</v>
      </c>
    </row>
    <row r="4" spans="1:14" s="17" customFormat="1" ht="40.5" customHeight="1">
      <c r="A4" s="21"/>
      <c r="B4" s="57" t="s">
        <v>1</v>
      </c>
      <c r="C4" s="57"/>
      <c r="D4" s="57"/>
      <c r="E4" s="57"/>
      <c r="F4" s="57"/>
      <c r="G4" s="57"/>
      <c r="H4" s="61" t="s">
        <v>25</v>
      </c>
      <c r="I4" s="58" t="s">
        <v>2</v>
      </c>
      <c r="J4" s="58"/>
      <c r="K4" s="59" t="s">
        <v>3</v>
      </c>
      <c r="L4" s="59"/>
      <c r="M4" s="61" t="s">
        <v>26</v>
      </c>
      <c r="N4" s="62" t="s">
        <v>4</v>
      </c>
    </row>
    <row r="5" spans="1:14" s="17" customFormat="1" ht="40.5" customHeight="1">
      <c r="A5" s="22" t="s">
        <v>5</v>
      </c>
      <c r="B5" s="22" t="s">
        <v>6</v>
      </c>
      <c r="C5" s="22" t="s">
        <v>7</v>
      </c>
      <c r="D5" s="22" t="s">
        <v>8</v>
      </c>
      <c r="E5" s="22" t="s">
        <v>9</v>
      </c>
      <c r="F5" s="22" t="s">
        <v>10</v>
      </c>
      <c r="G5" s="22" t="s">
        <v>11</v>
      </c>
      <c r="H5" s="61"/>
      <c r="I5" s="33"/>
      <c r="J5" s="22" t="s">
        <v>12</v>
      </c>
      <c r="K5" s="33"/>
      <c r="L5" s="22" t="s">
        <v>12</v>
      </c>
      <c r="M5" s="61"/>
      <c r="N5" s="62"/>
    </row>
    <row r="6" spans="1:14" s="18" customFormat="1" ht="38.25" customHeight="1">
      <c r="A6" s="23" t="s">
        <v>27</v>
      </c>
      <c r="B6" s="24" t="s">
        <v>28</v>
      </c>
      <c r="C6" s="24" t="s">
        <v>29</v>
      </c>
      <c r="D6" s="25">
        <v>8.4</v>
      </c>
      <c r="E6" s="26">
        <v>44957</v>
      </c>
      <c r="F6" s="24" t="s">
        <v>30</v>
      </c>
      <c r="G6" s="24" t="s">
        <v>31</v>
      </c>
      <c r="H6" s="27" t="s">
        <v>32</v>
      </c>
      <c r="I6" s="25">
        <v>92.54</v>
      </c>
      <c r="J6" s="25">
        <f>5.5+0.6+6+14+4.4+1.2+4.6</f>
        <v>36.299999999999997</v>
      </c>
      <c r="K6" s="25">
        <v>52.11</v>
      </c>
      <c r="L6" s="25">
        <v>36.299999999999997</v>
      </c>
      <c r="M6" s="25"/>
      <c r="N6" s="34"/>
    </row>
    <row r="7" spans="1:14" s="18" customFormat="1" ht="38.25" customHeight="1">
      <c r="A7" s="23" t="s">
        <v>33</v>
      </c>
      <c r="B7" s="24" t="s">
        <v>34</v>
      </c>
      <c r="C7" s="24" t="s">
        <v>29</v>
      </c>
      <c r="D7" s="25">
        <v>1.2</v>
      </c>
      <c r="E7" s="26">
        <v>45127</v>
      </c>
      <c r="F7" s="24" t="s">
        <v>35</v>
      </c>
      <c r="G7" s="24" t="s">
        <v>36</v>
      </c>
      <c r="H7" s="27" t="s">
        <v>37</v>
      </c>
      <c r="I7" s="25">
        <v>54.45</v>
      </c>
      <c r="J7" s="25">
        <f>12.5+6.83</f>
        <v>19.329999999999998</v>
      </c>
      <c r="K7" s="25">
        <v>32.668300000000002</v>
      </c>
      <c r="L7" s="25">
        <v>19.329999999999998</v>
      </c>
      <c r="M7" s="25">
        <v>0.03</v>
      </c>
      <c r="N7" s="34"/>
    </row>
    <row r="8" spans="1:14" s="18" customFormat="1" ht="38.25" customHeight="1">
      <c r="A8" s="23" t="s">
        <v>38</v>
      </c>
      <c r="B8" s="24" t="s">
        <v>39</v>
      </c>
      <c r="C8" s="24" t="s">
        <v>29</v>
      </c>
      <c r="D8" s="25">
        <v>7.4</v>
      </c>
      <c r="E8" s="26">
        <v>45197</v>
      </c>
      <c r="F8" s="24" t="s">
        <v>40</v>
      </c>
      <c r="G8" s="24" t="s">
        <v>36</v>
      </c>
      <c r="H8" s="27" t="s">
        <v>41</v>
      </c>
      <c r="I8" s="25">
        <v>188.32</v>
      </c>
      <c r="J8" s="25">
        <f>5.5+14+12.5+0.2+1.7+1.5+0.7+1.2+4.6+6.83</f>
        <v>48.73</v>
      </c>
      <c r="K8" s="25">
        <v>79.14</v>
      </c>
      <c r="L8" s="25">
        <v>48.73</v>
      </c>
      <c r="M8" s="25">
        <v>0.03</v>
      </c>
      <c r="N8" s="34"/>
    </row>
    <row r="9" spans="1:14" s="18" customFormat="1" ht="38.25" customHeight="1">
      <c r="A9" s="23" t="s">
        <v>42</v>
      </c>
      <c r="B9" s="24">
        <v>231923</v>
      </c>
      <c r="C9" s="24" t="s">
        <v>29</v>
      </c>
      <c r="D9" s="25">
        <v>2</v>
      </c>
      <c r="E9" s="26">
        <v>45512</v>
      </c>
      <c r="F9" s="24" t="s">
        <v>43</v>
      </c>
      <c r="G9" s="24" t="s">
        <v>31</v>
      </c>
      <c r="H9" s="27" t="s">
        <v>44</v>
      </c>
      <c r="I9" s="25">
        <v>81.018500000000003</v>
      </c>
      <c r="J9" s="25">
        <f>1.7+0.7+1.2+4.6+6.83</f>
        <v>15.03</v>
      </c>
      <c r="K9" s="25">
        <v>20.34</v>
      </c>
      <c r="L9" s="25">
        <f>1.7+0.7+1.2+4.6+6.83</f>
        <v>15.03</v>
      </c>
      <c r="M9" s="25"/>
      <c r="N9" s="34"/>
    </row>
    <row r="10" spans="1:14" s="18" customFormat="1" ht="38.25" customHeight="1">
      <c r="A10" s="23" t="s">
        <v>45</v>
      </c>
      <c r="B10" s="24">
        <v>231924</v>
      </c>
      <c r="C10" s="24" t="s">
        <v>29</v>
      </c>
      <c r="D10" s="25">
        <v>0.1</v>
      </c>
      <c r="E10" s="26">
        <v>45512</v>
      </c>
      <c r="F10" s="24" t="s">
        <v>46</v>
      </c>
      <c r="G10" s="24" t="s">
        <v>47</v>
      </c>
      <c r="H10" s="27" t="s">
        <v>37</v>
      </c>
      <c r="I10" s="25">
        <v>11.22</v>
      </c>
      <c r="J10" s="25">
        <v>0.2</v>
      </c>
      <c r="K10" s="25">
        <v>4.5</v>
      </c>
      <c r="L10" s="25">
        <v>0.2</v>
      </c>
      <c r="M10" s="25"/>
      <c r="N10" s="34"/>
    </row>
    <row r="11" spans="1:14" s="18" customFormat="1" ht="38.25" customHeight="1">
      <c r="A11" s="23" t="s">
        <v>48</v>
      </c>
      <c r="B11" s="28">
        <v>231925</v>
      </c>
      <c r="C11" s="24" t="s">
        <v>29</v>
      </c>
      <c r="D11" s="29">
        <v>3</v>
      </c>
      <c r="E11" s="30">
        <v>45512</v>
      </c>
      <c r="F11" s="28" t="s">
        <v>22</v>
      </c>
      <c r="G11" s="28" t="s">
        <v>49</v>
      </c>
      <c r="H11" s="27" t="s">
        <v>37</v>
      </c>
      <c r="I11" s="29">
        <v>20.926300000000001</v>
      </c>
      <c r="J11" s="29">
        <v>14</v>
      </c>
      <c r="K11" s="25">
        <v>15.74</v>
      </c>
      <c r="L11" s="25">
        <v>14</v>
      </c>
      <c r="M11" s="25"/>
      <c r="N11" s="34"/>
    </row>
    <row r="12" spans="1:14" s="18" customFormat="1" ht="38.25" customHeight="1">
      <c r="A12" s="23" t="s">
        <v>50</v>
      </c>
      <c r="B12" s="28">
        <v>2405748</v>
      </c>
      <c r="C12" s="24" t="s">
        <v>29</v>
      </c>
      <c r="D12" s="29">
        <v>8.2799999999999994</v>
      </c>
      <c r="E12" s="30">
        <v>45532</v>
      </c>
      <c r="F12" s="28">
        <v>2.14</v>
      </c>
      <c r="G12" s="28" t="s">
        <v>51</v>
      </c>
      <c r="H12" s="27" t="s">
        <v>37</v>
      </c>
      <c r="I12" s="29">
        <v>80.959999999999994</v>
      </c>
      <c r="J12" s="29">
        <v>8.2799999999999994</v>
      </c>
      <c r="K12" s="29">
        <v>80.959999999999994</v>
      </c>
      <c r="L12" s="29">
        <v>8.2799999999999994</v>
      </c>
      <c r="M12" s="25"/>
      <c r="N12" s="34"/>
    </row>
    <row r="13" spans="1:14" s="18" customFormat="1" ht="38.25" customHeight="1">
      <c r="A13" s="23" t="s">
        <v>52</v>
      </c>
      <c r="B13" s="28">
        <v>2405894</v>
      </c>
      <c r="C13" s="24" t="s">
        <v>29</v>
      </c>
      <c r="D13" s="29">
        <v>1.3</v>
      </c>
      <c r="E13" s="30">
        <v>45554</v>
      </c>
      <c r="F13" s="28" t="s">
        <v>53</v>
      </c>
      <c r="G13" s="28" t="s">
        <v>31</v>
      </c>
      <c r="H13" s="27" t="s">
        <v>44</v>
      </c>
      <c r="I13" s="29">
        <v>62.25</v>
      </c>
      <c r="J13" s="29">
        <f>6.83+1.7+0.7</f>
        <v>9.23</v>
      </c>
      <c r="K13" s="25">
        <v>14.54</v>
      </c>
      <c r="L13" s="25">
        <v>9.23</v>
      </c>
      <c r="M13" s="25"/>
      <c r="N13" s="34"/>
    </row>
    <row r="14" spans="1:14" s="18" customFormat="1" ht="38.25" customHeight="1">
      <c r="A14" s="23" t="s">
        <v>54</v>
      </c>
      <c r="B14" s="28">
        <v>2405895</v>
      </c>
      <c r="C14" s="24" t="s">
        <v>29</v>
      </c>
      <c r="D14" s="29">
        <v>1.9</v>
      </c>
      <c r="E14" s="30">
        <v>45554</v>
      </c>
      <c r="F14" s="28" t="s">
        <v>55</v>
      </c>
      <c r="G14" s="28" t="s">
        <v>47</v>
      </c>
      <c r="H14" s="27" t="s">
        <v>32</v>
      </c>
      <c r="I14" s="29">
        <v>47.44</v>
      </c>
      <c r="J14" s="29">
        <f>0.1+0.2+12.5+0.3</f>
        <v>13.1</v>
      </c>
      <c r="K14" s="25">
        <v>29.18</v>
      </c>
      <c r="L14" s="25">
        <f>0.1+0.2+12.5+0.3</f>
        <v>13.1</v>
      </c>
      <c r="M14" s="25">
        <v>0.03</v>
      </c>
      <c r="N14" s="34"/>
    </row>
    <row r="15" spans="1:14" s="18" customFormat="1" ht="38.25" customHeight="1">
      <c r="A15" s="23" t="s">
        <v>56</v>
      </c>
      <c r="B15" s="28">
        <v>2405896</v>
      </c>
      <c r="C15" s="24" t="s">
        <v>29</v>
      </c>
      <c r="D15" s="29">
        <v>2</v>
      </c>
      <c r="E15" s="30">
        <v>45554</v>
      </c>
      <c r="F15" s="28" t="s">
        <v>57</v>
      </c>
      <c r="G15" s="28" t="s">
        <v>49</v>
      </c>
      <c r="H15" s="27" t="s">
        <v>44</v>
      </c>
      <c r="I15" s="29">
        <v>26.93</v>
      </c>
      <c r="J15" s="29">
        <f>1+14</f>
        <v>15</v>
      </c>
      <c r="K15" s="25">
        <v>16.55</v>
      </c>
      <c r="L15" s="25">
        <v>15</v>
      </c>
      <c r="M15" s="25"/>
      <c r="N15" s="34"/>
    </row>
    <row r="16" spans="1:14" s="18" customFormat="1" ht="38.25" customHeight="1">
      <c r="A16" s="23" t="s">
        <v>58</v>
      </c>
      <c r="B16" s="28">
        <v>199020</v>
      </c>
      <c r="C16" s="24" t="s">
        <v>29</v>
      </c>
      <c r="D16" s="29">
        <v>0.93</v>
      </c>
      <c r="E16" s="30">
        <v>45587</v>
      </c>
      <c r="F16" s="28" t="s">
        <v>59</v>
      </c>
      <c r="G16" s="28" t="s">
        <v>31</v>
      </c>
      <c r="H16" s="27" t="s">
        <v>37</v>
      </c>
      <c r="I16" s="29">
        <v>22.16</v>
      </c>
      <c r="J16" s="29">
        <v>6.83</v>
      </c>
      <c r="K16" s="25">
        <v>8.5399999999999991</v>
      </c>
      <c r="L16" s="25">
        <v>6.83</v>
      </c>
      <c r="M16" s="70">
        <v>5.0000000000000001E-3</v>
      </c>
      <c r="N16" s="34"/>
    </row>
    <row r="17" spans="1:14" s="18" customFormat="1" ht="38.25" customHeight="1">
      <c r="A17" s="23" t="s">
        <v>60</v>
      </c>
      <c r="B17" s="28">
        <v>199021</v>
      </c>
      <c r="C17" s="24" t="s">
        <v>29</v>
      </c>
      <c r="D17" s="29">
        <v>0.1</v>
      </c>
      <c r="E17" s="30">
        <v>45587</v>
      </c>
      <c r="F17" s="28" t="s">
        <v>61</v>
      </c>
      <c r="G17" s="28" t="s">
        <v>47</v>
      </c>
      <c r="H17" s="27" t="s">
        <v>62</v>
      </c>
      <c r="I17" s="29">
        <v>4.1399999999999997</v>
      </c>
      <c r="J17" s="29">
        <v>0.2</v>
      </c>
      <c r="K17" s="25">
        <v>0.23</v>
      </c>
      <c r="L17" s="25">
        <v>0.2</v>
      </c>
      <c r="M17" s="25"/>
      <c r="N17" s="34"/>
    </row>
    <row r="18" spans="1:14" s="18" customFormat="1" ht="38.25" customHeight="1">
      <c r="A18" s="31" t="s">
        <v>63</v>
      </c>
      <c r="B18" s="28">
        <v>199022</v>
      </c>
      <c r="C18" s="24" t="s">
        <v>29</v>
      </c>
      <c r="D18" s="29">
        <v>0.4</v>
      </c>
      <c r="E18" s="30">
        <v>45587</v>
      </c>
      <c r="F18" s="28" t="s">
        <v>64</v>
      </c>
      <c r="G18" s="28" t="s">
        <v>49</v>
      </c>
      <c r="H18" s="27" t="s">
        <v>65</v>
      </c>
      <c r="I18" s="29">
        <v>12.76</v>
      </c>
      <c r="J18" s="29">
        <v>1.1000000000000001</v>
      </c>
      <c r="K18" s="25">
        <v>4.5199999999999996</v>
      </c>
      <c r="L18" s="25">
        <v>1.1000000000000001</v>
      </c>
      <c r="M18" s="25"/>
      <c r="N18" s="34"/>
    </row>
    <row r="19" spans="1:14" ht="28.5" customHeight="1">
      <c r="A19" s="60" t="s">
        <v>66</v>
      </c>
      <c r="B19" s="60"/>
      <c r="C19" s="60"/>
      <c r="D19" s="60"/>
      <c r="E19" s="60"/>
      <c r="F19" s="60"/>
      <c r="G19" s="60"/>
      <c r="H19" s="60"/>
      <c r="I19" s="60"/>
      <c r="J19" s="60"/>
    </row>
    <row r="27" spans="1:14">
      <c r="E27" s="32"/>
    </row>
  </sheetData>
  <mergeCells count="8">
    <mergeCell ref="A2:N2"/>
    <mergeCell ref="B4:G4"/>
    <mergeCell ref="I4:J4"/>
    <mergeCell ref="K4:L4"/>
    <mergeCell ref="A19:J19"/>
    <mergeCell ref="H4:H5"/>
    <mergeCell ref="M4:M5"/>
    <mergeCell ref="N4:N5"/>
  </mergeCells>
  <phoneticPr fontId="7" type="noConversion"/>
  <pageMargins left="0.35433070866141736" right="0.35433070866141736" top="0.27559055118110237" bottom="0.27559055118110237" header="0" footer="0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pane ySplit="5" topLeftCell="A6" activePane="bottomLeft" state="frozen"/>
      <selection pane="bottomLeft" activeCell="L8" sqref="L8"/>
    </sheetView>
  </sheetViews>
  <sheetFormatPr defaultColWidth="10" defaultRowHeight="13.5"/>
  <cols>
    <col min="1" max="1" width="13.625" style="1" customWidth="1"/>
    <col min="2" max="2" width="36.125" style="1" customWidth="1"/>
    <col min="3" max="3" width="15.75" style="1" customWidth="1"/>
    <col min="4" max="4" width="9" style="1" hidden="1"/>
    <col min="5" max="5" width="30.5" style="1" customWidth="1"/>
    <col min="6" max="6" width="16.375" style="1" customWidth="1"/>
    <col min="7" max="8" width="9" style="1" hidden="1" customWidth="1"/>
    <col min="9" max="9" width="9.75" style="1" customWidth="1"/>
    <col min="10" max="16384" width="10" style="1"/>
  </cols>
  <sheetData>
    <row r="1" spans="1:8" ht="14.25" customHeight="1">
      <c r="A1" s="2"/>
    </row>
    <row r="2" spans="1:8" ht="27.95" customHeight="1">
      <c r="A2" s="56" t="s">
        <v>67</v>
      </c>
      <c r="B2" s="56"/>
      <c r="C2" s="56"/>
      <c r="D2" s="56"/>
      <c r="E2" s="56"/>
      <c r="F2" s="56"/>
    </row>
    <row r="3" spans="1:8" ht="30" customHeight="1">
      <c r="F3" s="14" t="s">
        <v>0</v>
      </c>
    </row>
    <row r="4" spans="1:8" ht="33.75" customHeight="1">
      <c r="A4" s="65" t="s">
        <v>68</v>
      </c>
      <c r="B4" s="63" t="s">
        <v>98</v>
      </c>
      <c r="C4" s="63"/>
      <c r="E4" s="64" t="s">
        <v>99</v>
      </c>
      <c r="F4" s="64"/>
    </row>
    <row r="5" spans="1:8" ht="33.75" customHeight="1">
      <c r="A5" s="65"/>
      <c r="B5" s="5" t="s">
        <v>5</v>
      </c>
      <c r="C5" s="5" t="s">
        <v>69</v>
      </c>
      <c r="E5" s="5" t="s">
        <v>70</v>
      </c>
      <c r="F5" s="6" t="s">
        <v>69</v>
      </c>
    </row>
    <row r="6" spans="1:8" ht="29.25" customHeight="1">
      <c r="A6" s="7" t="s">
        <v>71</v>
      </c>
      <c r="B6" s="8"/>
      <c r="C6" s="9">
        <f>SUM(C7:C17)</f>
        <v>5.17</v>
      </c>
      <c r="D6" s="4"/>
      <c r="E6" s="8"/>
      <c r="F6" s="15">
        <f>SUM(F7:F17)</f>
        <v>5.17</v>
      </c>
    </row>
    <row r="7" spans="1:8" ht="29.25" customHeight="1">
      <c r="A7" s="66">
        <v>1</v>
      </c>
      <c r="B7" s="66" t="s">
        <v>13</v>
      </c>
      <c r="C7" s="68">
        <v>2.75</v>
      </c>
      <c r="D7" s="10"/>
      <c r="E7" s="11" t="s">
        <v>72</v>
      </c>
      <c r="F7" s="13">
        <f>3.05-1.4</f>
        <v>1.65</v>
      </c>
      <c r="G7" s="2"/>
      <c r="H7" s="2"/>
    </row>
    <row r="8" spans="1:8" ht="29.25" customHeight="1">
      <c r="A8" s="66"/>
      <c r="B8" s="66"/>
      <c r="C8" s="68"/>
      <c r="D8" s="10"/>
      <c r="E8" s="11" t="s">
        <v>73</v>
      </c>
      <c r="F8" s="13">
        <v>0.1</v>
      </c>
      <c r="G8" s="2"/>
      <c r="H8" s="2"/>
    </row>
    <row r="9" spans="1:8" ht="29.25" customHeight="1">
      <c r="A9" s="66"/>
      <c r="B9" s="66"/>
      <c r="C9" s="68"/>
      <c r="D9" s="10" t="s">
        <v>74</v>
      </c>
      <c r="E9" s="11" t="s">
        <v>75</v>
      </c>
      <c r="F9" s="13">
        <f>2.18-1.3</f>
        <v>0.88</v>
      </c>
      <c r="G9" s="2" t="s">
        <v>76</v>
      </c>
      <c r="H9" s="2" t="s">
        <v>76</v>
      </c>
    </row>
    <row r="10" spans="1:8" ht="29.25" customHeight="1">
      <c r="A10" s="67"/>
      <c r="B10" s="67"/>
      <c r="C10" s="69"/>
      <c r="D10" s="10"/>
      <c r="E10" s="11" t="s">
        <v>77</v>
      </c>
      <c r="F10" s="13">
        <v>0.12</v>
      </c>
      <c r="G10" s="2" t="s">
        <v>78</v>
      </c>
      <c r="H10" s="2" t="s">
        <v>78</v>
      </c>
    </row>
    <row r="11" spans="1:8" ht="29.25" customHeight="1">
      <c r="A11" s="66">
        <v>2</v>
      </c>
      <c r="B11" s="66" t="s">
        <v>19</v>
      </c>
      <c r="C11" s="68">
        <v>0.8</v>
      </c>
      <c r="D11" s="10" t="s">
        <v>79</v>
      </c>
      <c r="E11" s="11" t="s">
        <v>72</v>
      </c>
      <c r="F11" s="13">
        <f>0.22+0.08</f>
        <v>0.3</v>
      </c>
      <c r="G11" s="2" t="s">
        <v>80</v>
      </c>
      <c r="H11" s="2" t="s">
        <v>80</v>
      </c>
    </row>
    <row r="12" spans="1:8" ht="29.25" customHeight="1">
      <c r="A12" s="66"/>
      <c r="B12" s="66"/>
      <c r="C12" s="68"/>
      <c r="D12" s="10"/>
      <c r="E12" s="11" t="s">
        <v>73</v>
      </c>
      <c r="F12" s="13">
        <v>0.12</v>
      </c>
      <c r="G12" s="2"/>
      <c r="H12" s="2"/>
    </row>
    <row r="13" spans="1:8" ht="29.25" customHeight="1">
      <c r="A13" s="67"/>
      <c r="B13" s="67"/>
      <c r="C13" s="69"/>
      <c r="D13" s="10"/>
      <c r="E13" s="11" t="s">
        <v>77</v>
      </c>
      <c r="F13" s="13">
        <f>0.22+0.16</f>
        <v>0.38</v>
      </c>
      <c r="G13" s="2"/>
      <c r="H13" s="2"/>
    </row>
    <row r="14" spans="1:8" ht="29.25" customHeight="1">
      <c r="A14" s="66">
        <v>3</v>
      </c>
      <c r="B14" s="66" t="s">
        <v>21</v>
      </c>
      <c r="C14" s="68">
        <v>1.62</v>
      </c>
      <c r="D14" s="10" t="s">
        <v>81</v>
      </c>
      <c r="E14" s="11" t="s">
        <v>72</v>
      </c>
      <c r="F14" s="13">
        <f>0.08+0.05+0.04+0.71</f>
        <v>0.88</v>
      </c>
      <c r="G14" s="2" t="s">
        <v>82</v>
      </c>
      <c r="H14" s="2" t="s">
        <v>82</v>
      </c>
    </row>
    <row r="15" spans="1:8" ht="29.25" customHeight="1">
      <c r="A15" s="66"/>
      <c r="B15" s="66"/>
      <c r="C15" s="68"/>
      <c r="D15" s="10"/>
      <c r="E15" s="11" t="s">
        <v>73</v>
      </c>
      <c r="F15" s="13">
        <v>0.02</v>
      </c>
      <c r="G15" s="2"/>
      <c r="H15" s="2"/>
    </row>
    <row r="16" spans="1:8" ht="29.25" customHeight="1">
      <c r="A16" s="66"/>
      <c r="B16" s="66"/>
      <c r="C16" s="68"/>
      <c r="D16" s="10"/>
      <c r="E16" s="11" t="s">
        <v>83</v>
      </c>
      <c r="F16" s="13">
        <v>0.04</v>
      </c>
      <c r="G16" s="2"/>
      <c r="H16" s="2"/>
    </row>
    <row r="17" spans="1:8" ht="29.25" customHeight="1">
      <c r="A17" s="67"/>
      <c r="B17" s="67"/>
      <c r="C17" s="69"/>
      <c r="D17" s="10"/>
      <c r="E17" s="11" t="s">
        <v>77</v>
      </c>
      <c r="F17" s="13">
        <f>0.39+0.02+0.01+0.26</f>
        <v>0.68</v>
      </c>
      <c r="G17" s="2"/>
      <c r="H17" s="2"/>
    </row>
  </sheetData>
  <mergeCells count="13">
    <mergeCell ref="C11:C13"/>
    <mergeCell ref="C14:C17"/>
    <mergeCell ref="A11:A13"/>
    <mergeCell ref="A14:A17"/>
    <mergeCell ref="B7:B10"/>
    <mergeCell ref="B11:B13"/>
    <mergeCell ref="B14:B17"/>
    <mergeCell ref="A2:F2"/>
    <mergeCell ref="B4:C4"/>
    <mergeCell ref="E4:F4"/>
    <mergeCell ref="A4:A5"/>
    <mergeCell ref="A7:A10"/>
    <mergeCell ref="C7:C10"/>
  </mergeCells>
  <phoneticPr fontId="7" type="noConversion"/>
  <printOptions horizontalCentered="1"/>
  <pageMargins left="0.74803149606299202" right="0.74803149606299202" top="0.27559055118110198" bottom="0.27559055118110198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H7" sqref="H7"/>
    </sheetView>
  </sheetViews>
  <sheetFormatPr defaultColWidth="10" defaultRowHeight="13.5"/>
  <cols>
    <col min="1" max="1" width="12" style="1" customWidth="1"/>
    <col min="2" max="2" width="38.625" style="1" customWidth="1"/>
    <col min="3" max="3" width="13.875" style="1" customWidth="1"/>
    <col min="4" max="4" width="9" style="1" hidden="1"/>
    <col min="5" max="5" width="24.875" style="1" customWidth="1"/>
    <col min="6" max="6" width="21.375" style="1" customWidth="1"/>
    <col min="7" max="7" width="9" style="1" hidden="1"/>
    <col min="8" max="8" width="9.75" style="1" customWidth="1"/>
    <col min="9" max="16384" width="10" style="1"/>
  </cols>
  <sheetData>
    <row r="1" spans="1:7" ht="14.25" customHeight="1">
      <c r="A1" s="2"/>
    </row>
    <row r="2" spans="1:7" ht="27.95" customHeight="1">
      <c r="A2" s="56" t="s">
        <v>84</v>
      </c>
      <c r="B2" s="56"/>
      <c r="C2" s="56"/>
      <c r="D2" s="56"/>
      <c r="E2" s="56"/>
      <c r="F2" s="56"/>
    </row>
    <row r="3" spans="1:7" ht="32.25" customHeight="1">
      <c r="F3" s="3" t="s">
        <v>0</v>
      </c>
    </row>
    <row r="4" spans="1:7" ht="39.75" customHeight="1">
      <c r="A4" s="65" t="s">
        <v>68</v>
      </c>
      <c r="B4" s="63" t="s">
        <v>85</v>
      </c>
      <c r="C4" s="63"/>
      <c r="D4" s="4"/>
      <c r="E4" s="64" t="s">
        <v>86</v>
      </c>
      <c r="F4" s="64"/>
    </row>
    <row r="5" spans="1:7" ht="31.5" customHeight="1">
      <c r="A5" s="65"/>
      <c r="B5" s="5" t="s">
        <v>5</v>
      </c>
      <c r="C5" s="5" t="s">
        <v>69</v>
      </c>
      <c r="D5" s="4"/>
      <c r="E5" s="5" t="s">
        <v>70</v>
      </c>
      <c r="F5" s="6" t="s">
        <v>69</v>
      </c>
    </row>
    <row r="6" spans="1:7" ht="38.25" customHeight="1">
      <c r="A6" s="7" t="s">
        <v>71</v>
      </c>
      <c r="B6" s="8"/>
      <c r="C6" s="9">
        <f>SUM(C7:C19)</f>
        <v>37.010000000000005</v>
      </c>
      <c r="D6" s="10"/>
      <c r="E6" s="8"/>
      <c r="F6" s="13">
        <f>SUM(F7:F19)</f>
        <v>37.01</v>
      </c>
      <c r="G6" s="2"/>
    </row>
    <row r="7" spans="1:7" ht="27" customHeight="1">
      <c r="A7" s="7">
        <v>1</v>
      </c>
      <c r="B7" s="11" t="s">
        <v>27</v>
      </c>
      <c r="C7" s="12">
        <v>8.4</v>
      </c>
      <c r="D7" s="11" t="s">
        <v>87</v>
      </c>
      <c r="E7" s="11" t="s">
        <v>88</v>
      </c>
      <c r="F7" s="13">
        <v>37.01</v>
      </c>
      <c r="G7" s="2"/>
    </row>
    <row r="8" spans="1:7" ht="27" customHeight="1">
      <c r="A8" s="7">
        <v>2</v>
      </c>
      <c r="B8" s="11" t="s">
        <v>33</v>
      </c>
      <c r="C8" s="12">
        <v>1.2</v>
      </c>
      <c r="D8" s="11" t="s">
        <v>89</v>
      </c>
      <c r="E8" s="11"/>
      <c r="F8" s="13"/>
      <c r="G8" s="2"/>
    </row>
    <row r="9" spans="1:7" ht="27" customHeight="1">
      <c r="A9" s="7">
        <v>3</v>
      </c>
      <c r="B9" s="11" t="s">
        <v>38</v>
      </c>
      <c r="C9" s="12">
        <v>7.4</v>
      </c>
      <c r="D9" s="11" t="s">
        <v>90</v>
      </c>
      <c r="E9" s="11"/>
      <c r="F9" s="13"/>
      <c r="G9" s="2" t="s">
        <v>91</v>
      </c>
    </row>
    <row r="10" spans="1:7" ht="27" customHeight="1">
      <c r="A10" s="7">
        <v>4</v>
      </c>
      <c r="B10" s="11" t="s">
        <v>42</v>
      </c>
      <c r="C10" s="12">
        <v>2</v>
      </c>
      <c r="D10" s="11" t="s">
        <v>92</v>
      </c>
      <c r="E10" s="11"/>
      <c r="F10" s="13"/>
      <c r="G10" s="2"/>
    </row>
    <row r="11" spans="1:7" ht="27" customHeight="1">
      <c r="A11" s="7">
        <v>5</v>
      </c>
      <c r="B11" s="11" t="s">
        <v>45</v>
      </c>
      <c r="C11" s="12">
        <v>0.1</v>
      </c>
      <c r="D11" s="11" t="s">
        <v>93</v>
      </c>
      <c r="E11" s="11"/>
      <c r="F11" s="13"/>
      <c r="G11" s="2"/>
    </row>
    <row r="12" spans="1:7" ht="27" customHeight="1">
      <c r="A12" s="7">
        <v>6</v>
      </c>
      <c r="B12" s="11" t="s">
        <v>48</v>
      </c>
      <c r="C12" s="12">
        <v>3</v>
      </c>
      <c r="D12" s="11" t="s">
        <v>94</v>
      </c>
      <c r="E12" s="11"/>
      <c r="F12" s="13"/>
      <c r="G12" s="2"/>
    </row>
    <row r="13" spans="1:7" s="19" customFormat="1" ht="27" customHeight="1">
      <c r="A13" s="31">
        <v>7</v>
      </c>
      <c r="B13" s="11" t="s">
        <v>50</v>
      </c>
      <c r="C13" s="12">
        <v>8.2799999999999994</v>
      </c>
      <c r="D13" s="11"/>
      <c r="E13" s="11"/>
      <c r="F13" s="13"/>
      <c r="G13" s="20"/>
    </row>
    <row r="14" spans="1:7" ht="27" customHeight="1">
      <c r="A14" s="31">
        <v>8</v>
      </c>
      <c r="B14" s="11" t="s">
        <v>52</v>
      </c>
      <c r="C14" s="12">
        <v>1.3</v>
      </c>
      <c r="D14" s="11" t="s">
        <v>95</v>
      </c>
      <c r="E14" s="11"/>
      <c r="F14" s="13"/>
      <c r="G14" s="2"/>
    </row>
    <row r="15" spans="1:7" ht="27" customHeight="1">
      <c r="A15" s="31">
        <v>9</v>
      </c>
      <c r="B15" s="11" t="s">
        <v>54</v>
      </c>
      <c r="C15" s="12">
        <v>1.9</v>
      </c>
      <c r="D15" s="11"/>
      <c r="E15" s="11"/>
      <c r="F15" s="13"/>
      <c r="G15" s="2"/>
    </row>
    <row r="16" spans="1:7" ht="27" customHeight="1">
      <c r="A16" s="31">
        <v>10</v>
      </c>
      <c r="B16" s="11" t="s">
        <v>56</v>
      </c>
      <c r="C16" s="12">
        <v>2</v>
      </c>
      <c r="D16" s="11"/>
      <c r="E16" s="11"/>
      <c r="F16" s="13"/>
      <c r="G16" s="2"/>
    </row>
    <row r="17" spans="1:7" ht="27" customHeight="1">
      <c r="A17" s="31">
        <v>11</v>
      </c>
      <c r="B17" s="11" t="s">
        <v>58</v>
      </c>
      <c r="C17" s="12">
        <v>0.93</v>
      </c>
      <c r="D17" s="11"/>
      <c r="E17" s="11"/>
      <c r="F17" s="13"/>
      <c r="G17" s="2"/>
    </row>
    <row r="18" spans="1:7" ht="27" customHeight="1">
      <c r="A18" s="31">
        <v>12</v>
      </c>
      <c r="B18" s="11" t="s">
        <v>60</v>
      </c>
      <c r="C18" s="12">
        <v>0.1</v>
      </c>
      <c r="D18" s="11"/>
      <c r="E18" s="11"/>
      <c r="F18" s="13"/>
      <c r="G18" s="2"/>
    </row>
    <row r="19" spans="1:7" ht="27" customHeight="1">
      <c r="A19" s="31">
        <v>13</v>
      </c>
      <c r="B19" s="11" t="s">
        <v>63</v>
      </c>
      <c r="C19" s="12">
        <v>0.4</v>
      </c>
      <c r="D19" s="11"/>
      <c r="E19" s="11"/>
      <c r="F19" s="13"/>
      <c r="G19" s="2"/>
    </row>
  </sheetData>
  <mergeCells count="4">
    <mergeCell ref="A2:F2"/>
    <mergeCell ref="B4:C4"/>
    <mergeCell ref="E4:F4"/>
    <mergeCell ref="A4:A5"/>
  </mergeCells>
  <phoneticPr fontId="7" type="noConversion"/>
  <printOptions horizontalCentered="1"/>
  <pageMargins left="0.74803149606299202" right="0.74803149606299202" top="0.27559055118110198" bottom="0.27559055118110198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  立</cp:lastModifiedBy>
  <cp:lastPrinted>2025-06-18T01:12:47Z</cp:lastPrinted>
  <dcterms:created xsi:type="dcterms:W3CDTF">2024-06-04T07:59:00Z</dcterms:created>
  <dcterms:modified xsi:type="dcterms:W3CDTF">2025-06-23T10:51:22Z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7F1413E974184015BF85593CB3205652_13</vt:lpwstr>
  </property>
  <property fmtid="{D5CDD505-2E9C-101B-9397-08002B2CF9AE}" pid="3" name="KSOProductBuildVer">
    <vt:lpwstr>2052-12.1.0.21171</vt:lpwstr>
  </property>
</Properties>
</file>