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20" windowWidth="15360" windowHeight="6945"/>
  </bookViews>
  <sheets>
    <sheet name="1" sheetId="17" r:id="rId1"/>
    <sheet name="2" sheetId="14" r:id="rId2"/>
    <sheet name="3" sheetId="18" r:id="rId3"/>
    <sheet name="4" sheetId="16" r:id="rId4"/>
    <sheet name="Sheet1" sheetId="19" r:id="rId5"/>
  </sheets>
  <definedNames>
    <definedName name="_xlnm.Print_Titles" localSheetId="1">'2'!$4:$5</definedName>
  </definedNames>
  <calcPr calcId="144525" iterate="1"/>
</workbook>
</file>

<file path=xl/calcChain.xml><?xml version="1.0" encoding="utf-8"?>
<calcChain xmlns="http://schemas.openxmlformats.org/spreadsheetml/2006/main">
  <c r="J8" i="17" l="1"/>
  <c r="J6" i="17"/>
  <c r="H8" i="17" l="1"/>
  <c r="J9" i="14"/>
  <c r="J8" i="14"/>
  <c r="J7" i="14"/>
  <c r="H6" i="17"/>
  <c r="I7" i="14"/>
  <c r="E6" i="18" l="1"/>
  <c r="C6" i="18"/>
  <c r="K9" i="14"/>
  <c r="L6" i="14" l="1"/>
  <c r="J6" i="14"/>
  <c r="K8" i="14"/>
  <c r="K7" i="14"/>
  <c r="C6" i="16"/>
  <c r="I9" i="14" l="1"/>
  <c r="K6" i="17" l="1"/>
  <c r="I6" i="17"/>
  <c r="I8" i="14" l="1"/>
  <c r="I6" i="14" l="1"/>
  <c r="E6" i="16" l="1"/>
</calcChain>
</file>

<file path=xl/sharedStrings.xml><?xml version="1.0" encoding="utf-8"?>
<sst xmlns="http://schemas.openxmlformats.org/spreadsheetml/2006/main" count="104" uniqueCount="63">
  <si>
    <t>单位：亿元</t>
  </si>
  <si>
    <t>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</si>
  <si>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</si>
  <si>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</si>
  <si>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</si>
  <si>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</si>
  <si>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</si>
  <si>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</si>
  <si>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</si>
  <si>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</si>
  <si>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</si>
  <si>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</si>
  <si>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债券期限</t>
  </si>
  <si>
    <t>其中：债券资金安排</t>
  </si>
  <si>
    <t>序号</t>
  </si>
  <si>
    <t>金额</t>
  </si>
  <si>
    <t>支出功能分类</t>
  </si>
  <si>
    <t>合计</t>
  </si>
  <si>
    <t xml:space="preserve">                债券基本信息</t>
  </si>
  <si>
    <t>债券利率(%)</t>
  </si>
  <si>
    <t>2020年重庆市政府一般债券（一期）</t>
  </si>
  <si>
    <t>2005150</t>
  </si>
  <si>
    <t>一般债券</t>
  </si>
  <si>
    <t>30年</t>
    <phoneticPr fontId="8" type="noConversion"/>
  </si>
  <si>
    <t>2020年重庆市政府专项债券（三期）</t>
  </si>
  <si>
    <t>2005329</t>
  </si>
  <si>
    <t>2020年重庆市政府专项债券（五期）</t>
  </si>
  <si>
    <t>160781</t>
  </si>
  <si>
    <t>30年</t>
  </si>
  <si>
    <t>2020年重庆市政府专项债券（七期）</t>
  </si>
  <si>
    <t>2005938</t>
  </si>
  <si>
    <t>10年</t>
    <phoneticPr fontId="8" type="noConversion"/>
  </si>
  <si>
    <t>214交通运输支出</t>
  </si>
  <si>
    <t>205教育支出</t>
  </si>
  <si>
    <t>其他自平衡专项债券</t>
    <phoneticPr fontId="8" type="noConversion"/>
  </si>
  <si>
    <t>债券利率（%）</t>
    <phoneticPr fontId="8" type="noConversion"/>
  </si>
  <si>
    <t>2020年--2021年末渝北区发行的新增地方政府专项债券情况表</t>
    <phoneticPr fontId="8" type="noConversion"/>
  </si>
  <si>
    <t>2020年--2021年末渝北区发行的新增地方政府一般债券资金收支情况表</t>
    <phoneticPr fontId="8" type="noConversion"/>
  </si>
  <si>
    <t>2020年--2021年末新增一般债券资金收入</t>
    <phoneticPr fontId="8" type="noConversion"/>
  </si>
  <si>
    <t>2020年--2021年末新增一般债券资金安排的支出</t>
    <phoneticPr fontId="8" type="noConversion"/>
  </si>
  <si>
    <t>2020年--2021年末渝北区发行的新增地方政府一般债券情况表</t>
    <phoneticPr fontId="8" type="noConversion"/>
  </si>
  <si>
    <t>5年</t>
    <phoneticPr fontId="8" type="noConversion"/>
  </si>
  <si>
    <t>2021年重庆市政府一般债券（二期）</t>
  </si>
  <si>
    <t>3年</t>
    <phoneticPr fontId="8" type="noConversion"/>
  </si>
  <si>
    <t>2021年重庆市政府专项债券(一期)</t>
  </si>
  <si>
    <t>2021年重庆市政府专项债券(七期)</t>
    <phoneticPr fontId="8" type="noConversion"/>
  </si>
  <si>
    <t>2021年重庆市政府专项债券(五期)</t>
    <phoneticPr fontId="8" type="noConversion"/>
  </si>
  <si>
    <t>30年</t>
    <phoneticPr fontId="8" type="noConversion"/>
  </si>
  <si>
    <t>2020年--2021年末渝北区发行的新增地方政府专项债券资金收支情况表</t>
    <phoneticPr fontId="8" type="noConversion"/>
  </si>
  <si>
    <t>2020年—2021年末新增专项债券资金收入</t>
    <phoneticPr fontId="8" type="noConversion"/>
  </si>
  <si>
    <t>2020年—2021年末新增专项债券资金安排的支出</t>
    <phoneticPr fontId="8" type="noConversion"/>
  </si>
  <si>
    <t>229其他支出</t>
    <phoneticPr fontId="8" type="noConversion"/>
  </si>
  <si>
    <t>2021年重庆市政府一般债券（二期）</t>
    <phoneticPr fontId="8" type="noConversion"/>
  </si>
  <si>
    <t>2021年重庆市政府一般债券（一期）</t>
  </si>
  <si>
    <t>2021年重庆市政府一般债券（一期）</t>
    <phoneticPr fontId="8" type="noConversion"/>
  </si>
  <si>
    <t>2021年重庆市政府专项债券（一期）</t>
    <phoneticPr fontId="8" type="noConversion"/>
  </si>
  <si>
    <t>2021年重庆市政府专项债券（五期）</t>
    <phoneticPr fontId="8" type="noConversion"/>
  </si>
  <si>
    <t>2021年重庆市政府专项债券（七期）</t>
    <phoneticPr fontId="8" type="noConversion"/>
  </si>
  <si>
    <t>农林水利，市政和产业园区基础设施</t>
    <phoneticPr fontId="8" type="noConversion"/>
  </si>
  <si>
    <t>市政和产业园区基础设施</t>
  </si>
  <si>
    <t>社会事业</t>
    <phoneticPr fontId="8" type="noConversion"/>
  </si>
  <si>
    <t>213农林水支出</t>
    <phoneticPr fontId="8" type="noConversion"/>
  </si>
  <si>
    <t>农林水利，生态环保，市政和产业园区基础设施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</si>
</sst>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9">
    <font>
      <sz val="11"/>
      <color indexed="8"/>
      <name val="宋体"/>
      <charset val="1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5" applyFont="1" applyAlignment="1">
      <alignment horizontal="center" vertical="center"/>
    </xf>
    <xf numFmtId="0" fontId="7" fillId="0" borderId="0" xfId="5">
      <alignment vertical="center"/>
    </xf>
    <xf numFmtId="0" fontId="7" fillId="0" borderId="0" xfId="5" applyBorder="1">
      <alignment vertical="center"/>
    </xf>
    <xf numFmtId="0" fontId="1" fillId="0" borderId="0" xfId="5" applyFont="1" applyBorder="1" applyAlignment="1">
      <alignment horizontal="center" vertical="center"/>
    </xf>
    <xf numFmtId="4" fontId="6" fillId="0" borderId="2" xfId="5" applyNumberFormat="1" applyFont="1" applyBorder="1" applyAlignment="1">
      <alignment horizontal="center" vertical="center" wrapText="1"/>
    </xf>
    <xf numFmtId="0" fontId="7" fillId="0" borderId="0" xfId="3">
      <alignment vertical="center"/>
    </xf>
    <xf numFmtId="0" fontId="2" fillId="0" borderId="0" xfId="3" applyFont="1" applyBorder="1" applyAlignment="1">
      <alignment vertical="center" wrapText="1"/>
    </xf>
    <xf numFmtId="4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4" fillId="0" borderId="2" xfId="3" applyFont="1" applyBorder="1" applyAlignment="1">
      <alignment vertical="center" wrapText="1"/>
    </xf>
    <xf numFmtId="0" fontId="7" fillId="0" borderId="0" xfId="3" applyBorder="1">
      <alignment vertical="center"/>
    </xf>
    <xf numFmtId="0" fontId="4" fillId="0" borderId="3" xfId="3" applyFont="1" applyBorder="1" applyAlignment="1">
      <alignment vertical="center" wrapText="1"/>
    </xf>
    <xf numFmtId="0" fontId="4" fillId="0" borderId="4" xfId="5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25" xfId="3" applyFont="1" applyBorder="1" applyAlignment="1">
      <alignment horizontal="center" vertical="center" wrapText="1"/>
    </xf>
    <xf numFmtId="0" fontId="6" fillId="0" borderId="26" xfId="3" applyFont="1" applyBorder="1" applyAlignment="1">
      <alignment horizontal="center" vertical="center" wrapText="1"/>
    </xf>
    <xf numFmtId="4" fontId="6" fillId="0" borderId="9" xfId="3" applyNumberFormat="1" applyFont="1" applyBorder="1" applyAlignment="1">
      <alignment horizontal="center" vertical="center" wrapText="1"/>
    </xf>
    <xf numFmtId="14" fontId="6" fillId="0" borderId="9" xfId="3" applyNumberFormat="1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4" fillId="0" borderId="9" xfId="3" applyFont="1" applyBorder="1" applyAlignment="1">
      <alignment vertical="center" wrapText="1"/>
    </xf>
    <xf numFmtId="0" fontId="4" fillId="0" borderId="7" xfId="3" applyFont="1" applyBorder="1" applyAlignment="1">
      <alignment vertical="center" wrapText="1"/>
    </xf>
    <xf numFmtId="0" fontId="4" fillId="0" borderId="27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2" fillId="0" borderId="32" xfId="3" applyFont="1" applyBorder="1" applyAlignment="1">
      <alignment vertical="center" wrapText="1"/>
    </xf>
    <xf numFmtId="0" fontId="7" fillId="0" borderId="32" xfId="3" applyBorder="1">
      <alignment vertical="center"/>
    </xf>
    <xf numFmtId="0" fontId="5" fillId="0" borderId="4" xfId="5" applyFont="1" applyBorder="1" applyAlignment="1">
      <alignment horizontal="center" vertical="center" wrapText="1"/>
    </xf>
    <xf numFmtId="4" fontId="4" fillId="0" borderId="9" xfId="5" applyNumberFormat="1" applyFont="1" applyBorder="1" applyAlignment="1">
      <alignment horizontal="center" vertical="center" wrapText="1"/>
    </xf>
    <xf numFmtId="0" fontId="4" fillId="0" borderId="35" xfId="5" applyFont="1" applyBorder="1" applyAlignment="1">
      <alignment horizontal="center" vertical="center" wrapText="1"/>
    </xf>
    <xf numFmtId="0" fontId="4" fillId="0" borderId="36" xfId="5" applyFont="1" applyBorder="1" applyAlignment="1">
      <alignment horizontal="center" vertical="center" wrapText="1"/>
    </xf>
    <xf numFmtId="0" fontId="4" fillId="0" borderId="37" xfId="5" applyFont="1" applyBorder="1" applyAlignment="1">
      <alignment horizontal="center" vertical="center" wrapText="1"/>
    </xf>
    <xf numFmtId="0" fontId="7" fillId="0" borderId="32" xfId="5" applyBorder="1">
      <alignment vertical="center"/>
    </xf>
    <xf numFmtId="0" fontId="2" fillId="0" borderId="32" xfId="5" applyFont="1" applyBorder="1" applyAlignment="1">
      <alignment horizontal="right" vertical="center" wrapText="1"/>
    </xf>
    <xf numFmtId="4" fontId="4" fillId="0" borderId="39" xfId="5" applyNumberFormat="1" applyFont="1" applyBorder="1" applyAlignment="1">
      <alignment horizontal="center" vertical="center" wrapText="1"/>
    </xf>
    <xf numFmtId="0" fontId="5" fillId="0" borderId="40" xfId="5" applyFont="1" applyBorder="1" applyAlignment="1">
      <alignment horizontal="center" vertical="center" wrapText="1"/>
    </xf>
    <xf numFmtId="4" fontId="6" fillId="0" borderId="7" xfId="5" applyNumberFormat="1" applyFont="1" applyBorder="1" applyAlignment="1">
      <alignment horizontal="center" vertical="center" wrapText="1"/>
    </xf>
    <xf numFmtId="4" fontId="6" fillId="0" borderId="5" xfId="5" applyNumberFormat="1" applyFont="1" applyBorder="1" applyAlignment="1">
      <alignment horizontal="center" vertical="center" wrapText="1"/>
    </xf>
    <xf numFmtId="4" fontId="6" fillId="2" borderId="9" xfId="3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4" fontId="6" fillId="2" borderId="2" xfId="3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4" fontId="6" fillId="0" borderId="2" xfId="5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4" fontId="6" fillId="0" borderId="2" xfId="5" applyNumberFormat="1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4" fontId="6" fillId="2" borderId="16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6" fillId="2" borderId="6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7" fillId="2" borderId="0" xfId="3" applyFill="1" applyBorder="1">
      <alignment vertical="center"/>
    </xf>
    <xf numFmtId="0" fontId="7" fillId="2" borderId="0" xfId="3" applyFill="1">
      <alignment vertical="center"/>
    </xf>
    <xf numFmtId="0" fontId="2" fillId="0" borderId="1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33" xfId="3" applyFont="1" applyBorder="1" applyAlignment="1">
      <alignment vertical="center" wrapText="1"/>
    </xf>
    <xf numFmtId="0" fontId="4" fillId="0" borderId="28" xfId="3" applyFont="1" applyBorder="1" applyAlignment="1">
      <alignment vertical="center" wrapText="1"/>
    </xf>
    <xf numFmtId="0" fontId="4" fillId="0" borderId="22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6" fillId="0" borderId="41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4" fontId="6" fillId="0" borderId="41" xfId="5" applyNumberFormat="1" applyFont="1" applyBorder="1" applyAlignment="1">
      <alignment horizontal="center" vertical="center" wrapText="1"/>
    </xf>
    <xf numFmtId="4" fontId="6" fillId="0" borderId="9" xfId="5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34" xfId="5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5" applyNumberFormat="1" applyFont="1" applyBorder="1" applyAlignment="1">
      <alignment horizontal="center" vertical="center" wrapText="1"/>
    </xf>
    <xf numFmtId="0" fontId="6" fillId="0" borderId="42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44" xfId="5" applyFont="1" applyBorder="1" applyAlignment="1">
      <alignment vertical="center" wrapText="1"/>
    </xf>
    <xf numFmtId="4" fontId="4" fillId="0" borderId="44" xfId="5" applyNumberFormat="1" applyFont="1" applyBorder="1" applyAlignment="1">
      <alignment horizontal="center" vertical="center" wrapText="1"/>
    </xf>
    <xf numFmtId="4" fontId="4" fillId="0" borderId="45" xfId="5" applyNumberFormat="1" applyFont="1" applyBorder="1" applyAlignment="1">
      <alignment horizontal="center" vertical="center" wrapText="1"/>
    </xf>
    <xf numFmtId="0" fontId="4" fillId="0" borderId="43" xfId="5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常规 6" xfId="1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G14" sqref="G14"/>
    </sheetView>
  </sheetViews>
  <sheetFormatPr defaultColWidth="10" defaultRowHeight="13.5"/>
  <cols>
    <col min="1" max="1" width="15.875" customWidth="1"/>
    <col min="2" max="4" width="8.75" customWidth="1"/>
    <col min="5" max="5" width="11.5" customWidth="1"/>
    <col min="6" max="9" width="8.75" customWidth="1"/>
    <col min="10" max="10" width="11.625" customWidth="1"/>
    <col min="11" max="11" width="15.875" customWidth="1"/>
    <col min="12" max="12" width="9.75" customWidth="1"/>
    <col min="16" max="16" width="9.75" customWidth="1"/>
  </cols>
  <sheetData>
    <row r="1" spans="1:15">
      <c r="A1" s="16"/>
    </row>
    <row r="2" spans="1:15" ht="32.25" customHeight="1">
      <c r="A2" s="78" t="s">
        <v>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5" ht="19.5" customHeight="1" thickBot="1">
      <c r="A3" s="16"/>
      <c r="B3" s="16"/>
      <c r="C3" s="16"/>
      <c r="D3" s="16"/>
      <c r="E3" s="16"/>
      <c r="F3" s="16"/>
      <c r="G3" s="16"/>
      <c r="I3" s="16"/>
      <c r="J3" s="16"/>
      <c r="K3" s="16"/>
      <c r="L3" s="16" t="s">
        <v>0</v>
      </c>
    </row>
    <row r="4" spans="1:15" ht="45.75" customHeight="1">
      <c r="A4" s="47"/>
      <c r="B4" s="79" t="s">
        <v>18</v>
      </c>
      <c r="C4" s="79"/>
      <c r="D4" s="79"/>
      <c r="E4" s="79"/>
      <c r="F4" s="79"/>
      <c r="G4" s="80"/>
      <c r="H4" s="81" t="s">
        <v>3</v>
      </c>
      <c r="I4" s="82"/>
      <c r="J4" s="81" t="s">
        <v>4</v>
      </c>
      <c r="K4" s="82"/>
      <c r="L4" s="81" t="s">
        <v>6</v>
      </c>
    </row>
    <row r="5" spans="1:15" ht="52.5" customHeight="1" thickBot="1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19</v>
      </c>
      <c r="G5" s="17" t="s">
        <v>12</v>
      </c>
      <c r="H5" s="18"/>
      <c r="I5" s="17" t="s">
        <v>13</v>
      </c>
      <c r="J5" s="18"/>
      <c r="K5" s="17" t="s">
        <v>13</v>
      </c>
      <c r="L5" s="83"/>
    </row>
    <row r="6" spans="1:15" s="69" customFormat="1" ht="55.5" customHeight="1" thickBot="1">
      <c r="A6" s="64" t="s">
        <v>20</v>
      </c>
      <c r="B6" s="65" t="s">
        <v>21</v>
      </c>
      <c r="C6" s="65" t="s">
        <v>22</v>
      </c>
      <c r="D6" s="53">
        <v>3</v>
      </c>
      <c r="E6" s="66">
        <v>43889</v>
      </c>
      <c r="F6" s="65">
        <v>3.68</v>
      </c>
      <c r="G6" s="65" t="s">
        <v>23</v>
      </c>
      <c r="H6" s="53">
        <f>3.9323+1.4854+6.9215+6+7.8089</f>
        <v>26.148099999999999</v>
      </c>
      <c r="I6" s="53">
        <f>0.3+0.4+0.9+0.8+0.6</f>
        <v>3.0000000000000004</v>
      </c>
      <c r="J6" s="53">
        <f>6+5.4+3.3+2.8+0.4</f>
        <v>17.899999999999999</v>
      </c>
      <c r="K6" s="53">
        <f>0.3+0.4+0.9+0.8+0.6</f>
        <v>3.0000000000000004</v>
      </c>
      <c r="L6" s="67"/>
      <c r="M6" s="68"/>
      <c r="N6" s="68"/>
      <c r="O6" s="68"/>
    </row>
    <row r="7" spans="1:15" ht="55.5" customHeight="1" thickBot="1">
      <c r="A7" s="50" t="s">
        <v>54</v>
      </c>
      <c r="B7" s="51">
        <v>173643</v>
      </c>
      <c r="C7" s="51" t="s">
        <v>22</v>
      </c>
      <c r="D7" s="52">
        <v>1</v>
      </c>
      <c r="E7" s="59">
        <v>44330</v>
      </c>
      <c r="F7" s="51">
        <v>3.18</v>
      </c>
      <c r="G7" s="51" t="s">
        <v>41</v>
      </c>
      <c r="H7" s="52">
        <v>6</v>
      </c>
      <c r="I7" s="52">
        <v>2</v>
      </c>
      <c r="J7" s="53">
        <v>6</v>
      </c>
      <c r="K7" s="52">
        <v>2</v>
      </c>
      <c r="L7" s="19"/>
      <c r="M7" s="16"/>
      <c r="N7" s="16"/>
      <c r="O7" s="16"/>
    </row>
    <row r="8" spans="1:15" ht="55.5" customHeight="1">
      <c r="A8" s="50" t="s">
        <v>42</v>
      </c>
      <c r="B8" s="51">
        <v>2171049</v>
      </c>
      <c r="C8" s="51" t="s">
        <v>22</v>
      </c>
      <c r="D8" s="52">
        <v>1</v>
      </c>
      <c r="E8" s="60">
        <v>44491</v>
      </c>
      <c r="F8" s="51">
        <v>2.94</v>
      </c>
      <c r="G8" s="51" t="s">
        <v>43</v>
      </c>
      <c r="H8" s="52">
        <f>6+7.808+3.932+2.98</f>
        <v>20.72</v>
      </c>
      <c r="I8" s="52">
        <v>3.4</v>
      </c>
      <c r="J8" s="52">
        <f>6+5.4+2.8+2.98</f>
        <v>17.18</v>
      </c>
      <c r="K8" s="52">
        <v>3.4</v>
      </c>
      <c r="L8" s="19"/>
      <c r="M8" s="16"/>
      <c r="N8" s="16"/>
      <c r="O8" s="16"/>
    </row>
    <row r="9" spans="1:15">
      <c r="A9" s="77"/>
      <c r="B9" s="77"/>
      <c r="C9" s="77"/>
      <c r="D9" s="77"/>
      <c r="E9" s="77"/>
      <c r="F9" s="77"/>
      <c r="G9" s="77"/>
      <c r="H9" s="77"/>
    </row>
  </sheetData>
  <mergeCells count="6">
    <mergeCell ref="A9:H9"/>
    <mergeCell ref="A2:L2"/>
    <mergeCell ref="B4:G4"/>
    <mergeCell ref="H4:I4"/>
    <mergeCell ref="J4:K4"/>
    <mergeCell ref="L4:L5"/>
  </mergeCells>
  <phoneticPr fontId="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workbookViewId="0">
      <selection activeCell="A8" sqref="A8"/>
    </sheetView>
  </sheetViews>
  <sheetFormatPr defaultColWidth="10" defaultRowHeight="13.5"/>
  <cols>
    <col min="1" max="1" width="25.875" style="6" customWidth="1"/>
    <col min="2" max="2" width="13" style="6" customWidth="1"/>
    <col min="3" max="3" width="19" style="6" customWidth="1"/>
    <col min="4" max="4" width="15.875" style="6" customWidth="1"/>
    <col min="5" max="5" width="21.75" style="6" customWidth="1"/>
    <col min="6" max="6" width="9.5" style="6" customWidth="1"/>
    <col min="7" max="7" width="9" style="6" customWidth="1"/>
    <col min="8" max="8" width="17.125" style="6" customWidth="1"/>
    <col min="9" max="12" width="13" style="6" customWidth="1"/>
    <col min="13" max="13" width="14.875" style="6" customWidth="1"/>
    <col min="14" max="15" width="9.75" style="6" customWidth="1"/>
    <col min="16" max="16384" width="10" style="6"/>
  </cols>
  <sheetData>
    <row r="1" spans="1:15" ht="14.25" customHeight="1">
      <c r="A1" s="7"/>
    </row>
    <row r="2" spans="1:15" ht="27.95" customHeight="1">
      <c r="A2" s="84" t="s">
        <v>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5" ht="14.25" customHeight="1" thickBot="1">
      <c r="A3" s="31"/>
      <c r="B3" s="31"/>
      <c r="C3" s="31"/>
      <c r="D3" s="31"/>
      <c r="E3" s="31"/>
      <c r="F3" s="31"/>
      <c r="G3" s="31"/>
      <c r="H3" s="32"/>
      <c r="I3" s="32"/>
      <c r="J3" s="31"/>
      <c r="K3" s="31"/>
      <c r="L3" s="31"/>
      <c r="M3" s="32"/>
      <c r="N3" s="31" t="s">
        <v>0</v>
      </c>
    </row>
    <row r="4" spans="1:15" ht="35.450000000000003" customHeight="1" thickBot="1">
      <c r="A4" s="85" t="s">
        <v>1</v>
      </c>
      <c r="B4" s="85"/>
      <c r="C4" s="85"/>
      <c r="D4" s="85"/>
      <c r="E4" s="85"/>
      <c r="F4" s="85"/>
      <c r="G4" s="86"/>
      <c r="H4" s="89" t="s">
        <v>2</v>
      </c>
      <c r="I4" s="87" t="s">
        <v>3</v>
      </c>
      <c r="J4" s="87"/>
      <c r="K4" s="88" t="s">
        <v>4</v>
      </c>
      <c r="L4" s="88"/>
      <c r="M4" s="89" t="s">
        <v>5</v>
      </c>
      <c r="N4" s="91" t="s">
        <v>6</v>
      </c>
    </row>
    <row r="5" spans="1:15" ht="35.450000000000003" customHeight="1" thickBot="1">
      <c r="A5" s="28" t="s">
        <v>7</v>
      </c>
      <c r="B5" s="28" t="s">
        <v>8</v>
      </c>
      <c r="C5" s="28" t="s">
        <v>9</v>
      </c>
      <c r="D5" s="28" t="s">
        <v>10</v>
      </c>
      <c r="E5" s="28" t="s">
        <v>11</v>
      </c>
      <c r="F5" s="28" t="s">
        <v>35</v>
      </c>
      <c r="G5" s="28" t="s">
        <v>12</v>
      </c>
      <c r="H5" s="90"/>
      <c r="I5" s="29"/>
      <c r="J5" s="28" t="s">
        <v>13</v>
      </c>
      <c r="K5" s="30"/>
      <c r="L5" s="28" t="s">
        <v>13</v>
      </c>
      <c r="M5" s="90"/>
      <c r="N5" s="92"/>
    </row>
    <row r="6" spans="1:15" ht="56.25" customHeight="1">
      <c r="A6" s="10" t="s">
        <v>24</v>
      </c>
      <c r="B6" s="21" t="s">
        <v>25</v>
      </c>
      <c r="C6" s="22" t="s">
        <v>34</v>
      </c>
      <c r="D6" s="23">
        <v>4</v>
      </c>
      <c r="E6" s="24">
        <v>43943</v>
      </c>
      <c r="F6" s="8">
        <v>2.81</v>
      </c>
      <c r="G6" s="25" t="s">
        <v>31</v>
      </c>
      <c r="H6" s="45" t="s">
        <v>58</v>
      </c>
      <c r="I6" s="44">
        <f>18.9787+7.7958</f>
        <v>26.7745</v>
      </c>
      <c r="J6" s="44">
        <f>4+3+3</f>
        <v>10</v>
      </c>
      <c r="K6" s="44">
        <v>18.91</v>
      </c>
      <c r="L6" s="44">
        <f>4+3+3</f>
        <v>10</v>
      </c>
      <c r="M6" s="12"/>
      <c r="N6" s="27"/>
      <c r="O6" s="13"/>
    </row>
    <row r="7" spans="1:15" ht="56.25" customHeight="1">
      <c r="A7" s="10" t="s">
        <v>26</v>
      </c>
      <c r="B7" s="11" t="s">
        <v>27</v>
      </c>
      <c r="C7" s="22" t="s">
        <v>34</v>
      </c>
      <c r="D7" s="23">
        <v>12</v>
      </c>
      <c r="E7" s="24">
        <v>43990</v>
      </c>
      <c r="F7" s="8">
        <v>3.82</v>
      </c>
      <c r="G7" s="25" t="s">
        <v>28</v>
      </c>
      <c r="H7" s="45" t="s">
        <v>59</v>
      </c>
      <c r="I7" s="44">
        <f>17.5+17.4635+32.295+11.4156+18+27.4137+3.337</f>
        <v>127.42479999999999</v>
      </c>
      <c r="J7" s="44">
        <f>12+1.2+1.5+2+0.8+1.6+3.1+0.6</f>
        <v>22.800000000000004</v>
      </c>
      <c r="K7" s="44">
        <f>5.9625+5.654+6.0334+3.337+9.4145+18+10.5144</f>
        <v>58.915800000000004</v>
      </c>
      <c r="L7" s="44">
        <v>22.800000000000004</v>
      </c>
      <c r="M7" s="26"/>
      <c r="N7" s="27"/>
      <c r="O7" s="13"/>
    </row>
    <row r="8" spans="1:15" ht="56.25" customHeight="1">
      <c r="A8" s="10" t="s">
        <v>29</v>
      </c>
      <c r="B8" s="11" t="s">
        <v>30</v>
      </c>
      <c r="C8" s="22" t="s">
        <v>34</v>
      </c>
      <c r="D8" s="8">
        <v>4.4000000000000004</v>
      </c>
      <c r="E8" s="59">
        <v>44092</v>
      </c>
      <c r="F8" s="8">
        <v>4.07</v>
      </c>
      <c r="G8" s="9" t="s">
        <v>47</v>
      </c>
      <c r="H8" s="45" t="s">
        <v>59</v>
      </c>
      <c r="I8" s="46">
        <f>11.4156+2+18.9787</f>
        <v>32.394300000000001</v>
      </c>
      <c r="J8" s="46">
        <f>4.4+1+3+0.2+1.6+3+0.4+0.6</f>
        <v>14.2</v>
      </c>
      <c r="K8" s="46">
        <f>15.0402+9.4145+0.7086</f>
        <v>25.163300000000003</v>
      </c>
      <c r="L8" s="46">
        <v>14.2</v>
      </c>
      <c r="M8" s="12"/>
      <c r="N8" s="14"/>
      <c r="O8" s="13"/>
    </row>
    <row r="9" spans="1:15" ht="68.25" customHeight="1">
      <c r="A9" s="10" t="s">
        <v>44</v>
      </c>
      <c r="B9" s="11">
        <v>173644</v>
      </c>
      <c r="C9" s="22" t="s">
        <v>34</v>
      </c>
      <c r="D9" s="8">
        <v>13</v>
      </c>
      <c r="E9" s="59">
        <v>44330</v>
      </c>
      <c r="F9" s="8">
        <v>3.89</v>
      </c>
      <c r="G9" s="9" t="s">
        <v>28</v>
      </c>
      <c r="H9" s="45" t="s">
        <v>62</v>
      </c>
      <c r="I9" s="46">
        <f>2+17.4635+3.37+27.4137+1.692+7.7539+11.4156+32.295+17.5</f>
        <v>120.9037</v>
      </c>
      <c r="J9" s="46">
        <f>0.4+3.8+2+0.5+6+1.8+5.5+4+2.5+3.1+0.6</f>
        <v>30.200000000000003</v>
      </c>
      <c r="K9" s="46">
        <f>0.7086+5.654+3.337+6.0334+1.0067+3.872+9.4145+10.5144+5.9625</f>
        <v>46.503099999999996</v>
      </c>
      <c r="L9" s="46">
        <v>30.200000000000003</v>
      </c>
      <c r="M9" s="12"/>
      <c r="N9" s="14"/>
      <c r="O9" s="13"/>
    </row>
    <row r="10" spans="1:15" s="76" customFormat="1" ht="56.25" customHeight="1">
      <c r="A10" s="70" t="s">
        <v>46</v>
      </c>
      <c r="B10" s="71">
        <v>2171050</v>
      </c>
      <c r="C10" s="72" t="s">
        <v>34</v>
      </c>
      <c r="D10" s="46">
        <v>3</v>
      </c>
      <c r="E10" s="66">
        <v>44491</v>
      </c>
      <c r="F10" s="46">
        <v>3.79</v>
      </c>
      <c r="G10" s="73" t="s">
        <v>28</v>
      </c>
      <c r="H10" s="45" t="s">
        <v>59</v>
      </c>
      <c r="I10" s="46">
        <v>19</v>
      </c>
      <c r="J10" s="46">
        <v>9</v>
      </c>
      <c r="K10" s="46">
        <v>15.0402</v>
      </c>
      <c r="L10" s="46">
        <v>9</v>
      </c>
      <c r="M10" s="74"/>
      <c r="N10" s="14"/>
      <c r="O10" s="75"/>
    </row>
    <row r="11" spans="1:15" ht="56.25" customHeight="1">
      <c r="A11" s="10" t="s">
        <v>45</v>
      </c>
      <c r="B11" s="11">
        <v>2171225</v>
      </c>
      <c r="C11" s="22" t="s">
        <v>34</v>
      </c>
      <c r="D11" s="8">
        <v>1</v>
      </c>
      <c r="E11" s="59">
        <v>44519</v>
      </c>
      <c r="F11" s="8">
        <v>3.69</v>
      </c>
      <c r="G11" s="9" t="s">
        <v>28</v>
      </c>
      <c r="H11" s="45" t="s">
        <v>60</v>
      </c>
      <c r="I11" s="46">
        <v>8.9976000000000003</v>
      </c>
      <c r="J11" s="46">
        <v>3.5</v>
      </c>
      <c r="K11" s="46">
        <v>6.4976000000000003</v>
      </c>
      <c r="L11" s="46">
        <v>3.5</v>
      </c>
      <c r="M11" s="12"/>
      <c r="N11" s="14"/>
      <c r="O11" s="13"/>
    </row>
  </sheetData>
  <mergeCells count="7">
    <mergeCell ref="A2:N2"/>
    <mergeCell ref="A4:G4"/>
    <mergeCell ref="I4:J4"/>
    <mergeCell ref="K4:L4"/>
    <mergeCell ref="H4:H5"/>
    <mergeCell ref="M4:M5"/>
    <mergeCell ref="N4:N5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K7:K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A7" sqref="A7:A8"/>
    </sheetView>
  </sheetViews>
  <sheetFormatPr defaultColWidth="10" defaultRowHeight="13.5"/>
  <cols>
    <col min="1" max="1" width="13.625" customWidth="1"/>
    <col min="2" max="2" width="38.625" customWidth="1"/>
    <col min="3" max="3" width="23.25" customWidth="1"/>
    <col min="4" max="4" width="29.5" customWidth="1"/>
    <col min="5" max="5" width="22.875" customWidth="1"/>
    <col min="8" max="8" width="9.75" customWidth="1"/>
  </cols>
  <sheetData>
    <row r="1" spans="1:6">
      <c r="A1" s="16"/>
    </row>
    <row r="2" spans="1:6" ht="21.75">
      <c r="A2" s="78" t="s">
        <v>37</v>
      </c>
      <c r="B2" s="78"/>
      <c r="C2" s="78"/>
      <c r="D2" s="78"/>
      <c r="E2" s="78"/>
    </row>
    <row r="3" spans="1:6" ht="14.25" thickBot="1">
      <c r="E3" s="20" t="s">
        <v>0</v>
      </c>
    </row>
    <row r="4" spans="1:6" ht="26.25" customHeight="1" thickBot="1">
      <c r="A4" s="97" t="s">
        <v>14</v>
      </c>
      <c r="B4" s="98" t="s">
        <v>38</v>
      </c>
      <c r="C4" s="98"/>
      <c r="D4" s="99" t="s">
        <v>39</v>
      </c>
      <c r="E4" s="99"/>
    </row>
    <row r="5" spans="1:6" ht="26.25" customHeight="1" thickBot="1">
      <c r="A5" s="97"/>
      <c r="B5" s="18" t="s">
        <v>7</v>
      </c>
      <c r="C5" s="18" t="s">
        <v>15</v>
      </c>
      <c r="D5" s="18" t="s">
        <v>16</v>
      </c>
      <c r="E5" s="48" t="s">
        <v>15</v>
      </c>
    </row>
    <row r="6" spans="1:6" ht="26.25" customHeight="1">
      <c r="A6" s="113" t="s">
        <v>17</v>
      </c>
      <c r="B6" s="110"/>
      <c r="C6" s="111">
        <f>SUM(C7:C11)</f>
        <v>5</v>
      </c>
      <c r="D6" s="111"/>
      <c r="E6" s="112">
        <f>SUM(E7:E11)</f>
        <v>5</v>
      </c>
    </row>
    <row r="7" spans="1:6" ht="26.25" customHeight="1">
      <c r="A7" s="108">
        <v>1</v>
      </c>
      <c r="B7" s="93" t="s">
        <v>20</v>
      </c>
      <c r="C7" s="95">
        <v>3</v>
      </c>
      <c r="D7" s="61" t="s">
        <v>32</v>
      </c>
      <c r="E7" s="106">
        <v>2.2000000000000002</v>
      </c>
    </row>
    <row r="8" spans="1:6" s="1" customFormat="1" ht="26.25" customHeight="1">
      <c r="A8" s="109"/>
      <c r="B8" s="94"/>
      <c r="C8" s="96"/>
      <c r="D8" s="62" t="s">
        <v>33</v>
      </c>
      <c r="E8" s="107">
        <v>0.8</v>
      </c>
      <c r="F8" s="4"/>
    </row>
    <row r="9" spans="1:6" s="1" customFormat="1" ht="38.25" customHeight="1">
      <c r="A9" s="54">
        <v>2</v>
      </c>
      <c r="B9" s="62" t="s">
        <v>53</v>
      </c>
      <c r="C9" s="63">
        <v>1</v>
      </c>
      <c r="D9" s="62" t="s">
        <v>33</v>
      </c>
      <c r="E9" s="107">
        <v>1</v>
      </c>
      <c r="F9" s="4"/>
    </row>
    <row r="10" spans="1:6" s="1" customFormat="1" ht="41.25" customHeight="1">
      <c r="A10" s="108">
        <v>3</v>
      </c>
      <c r="B10" s="93" t="s">
        <v>52</v>
      </c>
      <c r="C10" s="95">
        <v>1</v>
      </c>
      <c r="D10" s="62" t="s">
        <v>33</v>
      </c>
      <c r="E10" s="107">
        <v>0.4</v>
      </c>
      <c r="F10" s="4"/>
    </row>
    <row r="11" spans="1:6" s="1" customFormat="1" ht="26.25" customHeight="1">
      <c r="A11" s="109"/>
      <c r="B11" s="94"/>
      <c r="C11" s="96"/>
      <c r="D11" s="62" t="s">
        <v>61</v>
      </c>
      <c r="E11" s="107">
        <v>0.6</v>
      </c>
      <c r="F11" s="4"/>
    </row>
  </sheetData>
  <mergeCells count="10">
    <mergeCell ref="A10:A11"/>
    <mergeCell ref="B10:B11"/>
    <mergeCell ref="C10:C11"/>
    <mergeCell ref="A2:E2"/>
    <mergeCell ref="A4:A5"/>
    <mergeCell ref="B4:C4"/>
    <mergeCell ref="D4:E4"/>
    <mergeCell ref="A7:A8"/>
    <mergeCell ref="B7:B8"/>
    <mergeCell ref="C7:C8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C23" sqref="C23"/>
    </sheetView>
  </sheetViews>
  <sheetFormatPr defaultColWidth="10" defaultRowHeight="13.5"/>
  <cols>
    <col min="1" max="1" width="12.125" style="2" customWidth="1"/>
    <col min="2" max="2" width="38.625" style="2" customWidth="1"/>
    <col min="3" max="3" width="23.25" style="2" customWidth="1"/>
    <col min="4" max="4" width="29.5" style="2" customWidth="1"/>
    <col min="5" max="5" width="23.25" style="2" customWidth="1"/>
    <col min="6" max="7" width="9.75" style="2" customWidth="1"/>
    <col min="8" max="16384" width="10" style="2"/>
  </cols>
  <sheetData>
    <row r="1" spans="1:6" customFormat="1">
      <c r="A1" s="16"/>
    </row>
    <row r="2" spans="1:6" ht="27.95" customHeight="1">
      <c r="A2" s="100" t="s">
        <v>48</v>
      </c>
      <c r="B2" s="100"/>
      <c r="C2" s="100"/>
      <c r="D2" s="100"/>
      <c r="E2" s="100"/>
    </row>
    <row r="3" spans="1:6" ht="14.25" customHeight="1" thickBot="1">
      <c r="A3" s="38"/>
      <c r="B3" s="38"/>
      <c r="C3" s="38"/>
      <c r="D3" s="38"/>
      <c r="E3" s="39" t="s">
        <v>0</v>
      </c>
    </row>
    <row r="4" spans="1:6" ht="30" customHeight="1">
      <c r="A4" s="104" t="s">
        <v>14</v>
      </c>
      <c r="B4" s="101" t="s">
        <v>49</v>
      </c>
      <c r="C4" s="102"/>
      <c r="D4" s="102" t="s">
        <v>50</v>
      </c>
      <c r="E4" s="103"/>
      <c r="F4" s="3"/>
    </row>
    <row r="5" spans="1:6" ht="30" customHeight="1" thickBot="1">
      <c r="A5" s="105"/>
      <c r="B5" s="35" t="s">
        <v>7</v>
      </c>
      <c r="C5" s="36" t="s">
        <v>15</v>
      </c>
      <c r="D5" s="36" t="s">
        <v>16</v>
      </c>
      <c r="E5" s="37" t="s">
        <v>15</v>
      </c>
      <c r="F5" s="3"/>
    </row>
    <row r="6" spans="1:6" s="1" customFormat="1" ht="26.25" customHeight="1">
      <c r="A6" s="15" t="s">
        <v>17</v>
      </c>
      <c r="B6" s="33"/>
      <c r="C6" s="34">
        <f>SUM(C7:C12)</f>
        <v>37.4</v>
      </c>
      <c r="D6" s="41"/>
      <c r="E6" s="40">
        <f>SUM(E7:E9)</f>
        <v>37.4</v>
      </c>
      <c r="F6" s="4"/>
    </row>
    <row r="7" spans="1:6" ht="33.75" customHeight="1">
      <c r="A7" s="49">
        <v>1</v>
      </c>
      <c r="B7" s="54" t="s">
        <v>24</v>
      </c>
      <c r="C7" s="5">
        <v>4</v>
      </c>
      <c r="D7" s="56" t="s">
        <v>51</v>
      </c>
      <c r="E7" s="43">
        <v>37.4</v>
      </c>
      <c r="F7" s="3"/>
    </row>
    <row r="8" spans="1:6" ht="33.75" customHeight="1">
      <c r="A8" s="49">
        <v>2</v>
      </c>
      <c r="B8" s="54" t="s">
        <v>26</v>
      </c>
      <c r="C8" s="5">
        <v>12</v>
      </c>
      <c r="D8" s="56"/>
      <c r="E8" s="42"/>
      <c r="F8" s="3"/>
    </row>
    <row r="9" spans="1:6" ht="33.75" customHeight="1">
      <c r="A9" s="49">
        <v>3</v>
      </c>
      <c r="B9" s="55" t="s">
        <v>29</v>
      </c>
      <c r="C9" s="5">
        <v>4.4000000000000004</v>
      </c>
      <c r="D9" s="56"/>
      <c r="E9" s="42"/>
      <c r="F9" s="3"/>
    </row>
    <row r="10" spans="1:6" ht="33.75" customHeight="1">
      <c r="A10" s="49">
        <v>4</v>
      </c>
      <c r="B10" s="57" t="s">
        <v>55</v>
      </c>
      <c r="C10" s="58">
        <v>13</v>
      </c>
      <c r="D10" s="57"/>
      <c r="E10" s="42"/>
      <c r="F10" s="3"/>
    </row>
    <row r="11" spans="1:6" ht="33.75" customHeight="1">
      <c r="A11" s="49">
        <v>5</v>
      </c>
      <c r="B11" s="57" t="s">
        <v>56</v>
      </c>
      <c r="C11" s="58">
        <v>3</v>
      </c>
      <c r="D11" s="57"/>
      <c r="E11" s="42"/>
      <c r="F11" s="3"/>
    </row>
    <row r="12" spans="1:6" ht="33.75" customHeight="1">
      <c r="A12" s="49">
        <v>6</v>
      </c>
      <c r="B12" s="57" t="s">
        <v>57</v>
      </c>
      <c r="C12" s="58">
        <v>1</v>
      </c>
      <c r="D12" s="57"/>
      <c r="E12" s="42"/>
      <c r="F12" s="3"/>
    </row>
  </sheetData>
  <mergeCells count="4">
    <mergeCell ref="A2:E2"/>
    <mergeCell ref="B4:C4"/>
    <mergeCell ref="D4:E4"/>
    <mergeCell ref="A4:A5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Sheet1</vt:lpstr>
      <vt:lpstr>'2'!Print_Titles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李立</cp:lastModifiedBy>
  <cp:lastPrinted>2022-06-24T06:14:57Z</cp:lastPrinted>
  <dcterms:created xsi:type="dcterms:W3CDTF">2019-06-25T09:25:00Z</dcterms:created>
  <dcterms:modified xsi:type="dcterms:W3CDTF">2022-06-24T06:23:41Z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519c482e-9072-4bdf-90ce-cd0203c41625</vt:lpwstr>
  </property>
  <property fmtid="{D5CDD505-2E9C-101B-9397-08002B2CF9AE}" pid="3" name="KSOProductBuildVer">
    <vt:lpwstr>2052-11.1.0.9820</vt:lpwstr>
  </property>
</Properties>
</file>